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0" yWindow="210" windowWidth="14000" windowHeight="7430"/>
  </bookViews>
  <sheets>
    <sheet name="на1.07.16" sheetId="17" r:id="rId1"/>
  </sheets>
  <calcPr calcId="125725"/>
</workbook>
</file>

<file path=xl/calcChain.xml><?xml version="1.0" encoding="utf-8"?>
<calcChain xmlns="http://schemas.openxmlformats.org/spreadsheetml/2006/main">
  <c r="G30" i="17"/>
  <c r="G22"/>
  <c r="G21"/>
  <c r="C29"/>
  <c r="H10" l="1"/>
  <c r="B22"/>
  <c r="B21"/>
  <c r="G31"/>
  <c r="I22"/>
  <c r="H14"/>
  <c r="F10"/>
  <c r="I10"/>
  <c r="C31"/>
  <c r="D31"/>
  <c r="F31" s="1"/>
  <c r="I30"/>
  <c r="H30"/>
  <c r="F30"/>
  <c r="E30"/>
  <c r="I29"/>
  <c r="H29"/>
  <c r="I28"/>
  <c r="H28"/>
  <c r="F28"/>
  <c r="E28"/>
  <c r="I27"/>
  <c r="H27"/>
  <c r="F27"/>
  <c r="E27"/>
  <c r="I26"/>
  <c r="H26"/>
  <c r="F26"/>
  <c r="E26"/>
  <c r="I25"/>
  <c r="H25"/>
  <c r="F25"/>
  <c r="E25"/>
  <c r="I24"/>
  <c r="H24"/>
  <c r="F24"/>
  <c r="E24"/>
  <c r="E23"/>
  <c r="H22"/>
  <c r="E22"/>
  <c r="I21"/>
  <c r="H21"/>
  <c r="B31"/>
  <c r="G20"/>
  <c r="D20"/>
  <c r="D8" s="1"/>
  <c r="C20"/>
  <c r="B20"/>
  <c r="B8" s="1"/>
  <c r="I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F14"/>
  <c r="E14"/>
  <c r="I13"/>
  <c r="H13"/>
  <c r="F13"/>
  <c r="E13"/>
  <c r="I12"/>
  <c r="H12"/>
  <c r="F12"/>
  <c r="E12"/>
  <c r="I11"/>
  <c r="H11"/>
  <c r="F11"/>
  <c r="E11"/>
  <c r="I9"/>
  <c r="H9"/>
  <c r="F9"/>
  <c r="E9"/>
  <c r="E21"/>
  <c r="F21"/>
  <c r="E31"/>
  <c r="H20"/>
  <c r="H31"/>
  <c r="F22"/>
  <c r="I20"/>
  <c r="E8" l="1"/>
  <c r="I31"/>
  <c r="E20"/>
  <c r="F20"/>
  <c r="G8"/>
  <c r="H8"/>
  <c r="C8"/>
  <c r="F8" s="1"/>
  <c r="I8"/>
</calcChain>
</file>

<file path=xl/sharedStrings.xml><?xml version="1.0" encoding="utf-8"?>
<sst xmlns="http://schemas.openxmlformats.org/spreadsheetml/2006/main" count="39" uniqueCount="39">
  <si>
    <t>Анализ изменения недоимки в 2010г.</t>
  </si>
  <si>
    <t>Наименование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</si>
  <si>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</si>
  <si>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</si>
  <si>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</si>
  <si>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</si>
  <si>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</si>
  <si>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</si>
  <si>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</si>
  <si>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</si>
  <si>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</si>
  <si>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</si>
  <si>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Задолж. и перерасч. по отмененным налогам</t>
  </si>
  <si>
    <t>Итого налоговые доходы:</t>
  </si>
  <si>
    <t xml:space="preserve">Доходы от аренды   земли </t>
  </si>
  <si>
    <t>Доходы от аренды имущества</t>
  </si>
  <si>
    <t>Доходы от перечисления части прибыли</t>
  </si>
  <si>
    <t xml:space="preserve">Прочие дох. от использования имущ. имущества 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</si>
  <si>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</si>
  <si>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</si>
  <si>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</si>
  <si>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</si>
  <si>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</si>
  <si>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</si>
  <si>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 xml:space="preserve">Первоначальный  план на год </t>
  </si>
  <si>
    <t xml:space="preserve">Исполнен первонач.плана, % </t>
  </si>
  <si>
    <t xml:space="preserve">Исполнен уточнен. плана, % </t>
  </si>
  <si>
    <t>Сумма (+,-)</t>
  </si>
  <si>
    <t>Уточненн.план  на год</t>
  </si>
  <si>
    <t>Патентная система</t>
  </si>
  <si>
    <t>Приложение 1</t>
  </si>
  <si>
    <t>Доходы от уплаты акцизов</t>
  </si>
  <si>
    <t>2016год</t>
  </si>
  <si>
    <t>Отклонение 2016г от  2015г</t>
  </si>
  <si>
    <t>Доходы от оказания платных услуг  и компенсации  затрат бюджетов</t>
  </si>
  <si>
    <r>
      <t xml:space="preserve">Факт. исполнение на </t>
    </r>
    <r>
      <rPr>
        <b/>
        <sz val="12"/>
        <rFont val="Times New Roman"/>
        <family val="1"/>
        <charset val="204"/>
      </rPr>
      <t xml:space="preserve">01.07.2016 </t>
    </r>
  </si>
  <si>
    <r>
      <t xml:space="preserve">Факт. исполнение на  </t>
    </r>
    <r>
      <rPr>
        <b/>
        <sz val="10"/>
        <rFont val="Times New Roman"/>
        <family val="1"/>
        <charset val="204"/>
      </rPr>
      <t>01.07.2015</t>
    </r>
  </si>
  <si>
    <t xml:space="preserve">Анализ </t>
  </si>
  <si>
    <t>исполнения консолидированного бюджета Котельничского района  по доходам на 01.07.2016год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</si>
</sst>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/>
    <xf numFmtId="0" fontId="5" fillId="0" borderId="0" xfId="0" applyFont="1" applyFill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0" fontId="2" fillId="0" borderId="0" xfId="0" applyFont="1" applyFill="1"/>
    <xf numFmtId="0" fontId="6" fillId="0" borderId="0" xfId="0" applyFont="1"/>
    <xf numFmtId="164" fontId="2" fillId="0" borderId="0" xfId="0" applyNumberFormat="1" applyFont="1"/>
    <xf numFmtId="164" fontId="2" fillId="5" borderId="1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164" fontId="2" fillId="3" borderId="1" xfId="0" applyNumberFormat="1" applyFont="1" applyFill="1" applyBorder="1"/>
    <xf numFmtId="0" fontId="15" fillId="0" borderId="1" xfId="1" applyFont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Заголовок 4" xfId="1" builtinId="1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topLeftCell="A2" zoomScale="80" zoomScaleNormal="100" zoomScaleSheetLayoutView="8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A34" sqref="A34"/>
    </sheetView>
  </sheetViews>
  <sheetFormatPr defaultColWidth="9.1796875" defaultRowHeight="16.5"/>
  <cols>
    <col min="1" max="1" width="41.1796875" style="1" customWidth="1"/>
    <col min="2" max="2" width="11.90625" style="1" hidden="1" customWidth="1"/>
    <col min="3" max="3" width="11.36328125" style="1" customWidth="1"/>
    <col min="4" max="4" width="12.54296875" style="1" customWidth="1"/>
    <col min="5" max="5" width="10.7265625" style="1" hidden="1" customWidth="1"/>
    <col min="6" max="6" width="10.7265625" style="1" customWidth="1"/>
    <col min="7" max="7" width="11.1796875" style="2" customWidth="1"/>
    <col min="8" max="8" width="10.453125" style="1" customWidth="1"/>
    <col min="9" max="9" width="10.1796875" style="1" customWidth="1"/>
    <col min="10" max="16384" width="9.1796875" style="1"/>
  </cols>
  <sheetData>
    <row r="1" spans="1:9" ht="19" customHeight="1">
      <c r="G1" s="33" t="s">
        <v>30</v>
      </c>
      <c r="H1" s="33"/>
      <c r="I1" s="33"/>
    </row>
    <row r="2" spans="1:9" ht="18.75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</row>
    <row r="3" spans="1:9" ht="48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</row>
    <row r="4" spans="1:9" ht="21.75" hidden="1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</row>
    <row r="5" spans="1:9" ht="12" customHeight="1">
      <c r="I5" s="3"/>
    </row>
    <row r="6" spans="1:9" ht="29.25" customHeight="1">
      <c r="A6" s="27" t="s">
        <v>1</v>
      </c>
      <c r="B6" s="31" t="s">
        <v>32</v>
      </c>
      <c r="C6" s="32"/>
      <c r="D6" s="32"/>
      <c r="E6" s="32"/>
      <c r="F6" s="32"/>
      <c r="G6" s="29" t="s">
        <v>36</v>
      </c>
      <c r="H6" s="34" t="s">
        <v>33</v>
      </c>
      <c r="I6" s="35"/>
    </row>
    <row r="7" spans="1:9" ht="63" customHeight="1">
      <c r="A7" s="28"/>
      <c r="B7" s="17" t="s">
        <v>24</v>
      </c>
      <c r="C7" s="17" t="s">
        <v>28</v>
      </c>
      <c r="D7" s="17" t="s">
        <v>35</v>
      </c>
      <c r="E7" s="17" t="s">
        <v>25</v>
      </c>
      <c r="F7" s="17" t="s">
        <v>26</v>
      </c>
      <c r="G7" s="30"/>
      <c r="H7" s="18" t="s">
        <v>2</v>
      </c>
      <c r="I7" s="18" t="s">
        <v>27</v>
      </c>
    </row>
    <row r="8" spans="1:9" s="2" customFormat="1" ht="23.25" customHeight="1">
      <c r="A8" s="20" t="s">
        <v>3</v>
      </c>
      <c r="B8" s="9">
        <f>B20+B31</f>
        <v>63250.399999999994</v>
      </c>
      <c r="C8" s="9">
        <f>C20+C31</f>
        <v>73124</v>
      </c>
      <c r="D8" s="9">
        <f>D20+D31</f>
        <v>39691.300000000003</v>
      </c>
      <c r="E8" s="16">
        <f>D8/B8*100</f>
        <v>62.752646623578677</v>
      </c>
      <c r="F8" s="16">
        <f t="shared" ref="F8:F28" si="0">(D8/C8)*100</f>
        <v>54.279443137683934</v>
      </c>
      <c r="G8" s="9">
        <f>G20+G31</f>
        <v>34435.5</v>
      </c>
      <c r="H8" s="21">
        <f>D8/G8*100</f>
        <v>115.26273758185594</v>
      </c>
      <c r="I8" s="21">
        <f t="shared" ref="I8:I22" si="1">(D8-G8)</f>
        <v>5255.8000000000029</v>
      </c>
    </row>
    <row r="9" spans="1:9" ht="21" customHeight="1">
      <c r="A9" s="19" t="s">
        <v>4</v>
      </c>
      <c r="B9" s="5">
        <v>24452.6</v>
      </c>
      <c r="C9" s="5">
        <v>22040.2</v>
      </c>
      <c r="D9" s="6">
        <v>10133.1</v>
      </c>
      <c r="E9" s="7">
        <f>D9/B9*100</f>
        <v>41.439765096554154</v>
      </c>
      <c r="F9" s="7">
        <f t="shared" si="0"/>
        <v>45.975535612199522</v>
      </c>
      <c r="G9" s="24">
        <v>9962.7999999999993</v>
      </c>
      <c r="H9" s="7">
        <f>D9/G9*100</f>
        <v>101.70935881479105</v>
      </c>
      <c r="I9" s="7">
        <f t="shared" si="1"/>
        <v>170.30000000000109</v>
      </c>
    </row>
    <row r="10" spans="1:9" ht="21" customHeight="1">
      <c r="A10" s="19" t="s">
        <v>31</v>
      </c>
      <c r="B10" s="5">
        <v>4530.6000000000004</v>
      </c>
      <c r="C10" s="5">
        <v>7108</v>
      </c>
      <c r="D10" s="6">
        <v>4025.4</v>
      </c>
      <c r="E10" s="7"/>
      <c r="F10" s="7">
        <f>(D10/C10)*100</f>
        <v>56.631963984243107</v>
      </c>
      <c r="G10" s="25">
        <v>2828.1</v>
      </c>
      <c r="H10" s="7">
        <f>D10/G10*100</f>
        <v>142.33584385276333</v>
      </c>
      <c r="I10" s="7">
        <f t="shared" si="1"/>
        <v>1197.3000000000002</v>
      </c>
    </row>
    <row r="11" spans="1:9" ht="21" customHeight="1">
      <c r="A11" s="19" t="s">
        <v>5</v>
      </c>
      <c r="B11" s="5">
        <v>6739</v>
      </c>
      <c r="C11" s="5">
        <v>10418.799999999999</v>
      </c>
      <c r="D11" s="6">
        <v>9068.9</v>
      </c>
      <c r="E11" s="7">
        <f t="shared" ref="E11:E31" si="2">D11/B11*100</f>
        <v>134.57337883959045</v>
      </c>
      <c r="F11" s="7">
        <f t="shared" si="0"/>
        <v>87.043613467961762</v>
      </c>
      <c r="G11" s="25">
        <v>6025.6</v>
      </c>
      <c r="H11" s="7">
        <f t="shared" ref="H11:H22" si="3">D11/G11*100</f>
        <v>150.50617365905467</v>
      </c>
      <c r="I11" s="7">
        <f t="shared" si="1"/>
        <v>3043.2999999999993</v>
      </c>
    </row>
    <row r="12" spans="1:9" ht="21" customHeight="1">
      <c r="A12" s="19" t="s">
        <v>6</v>
      </c>
      <c r="B12" s="5">
        <v>3016.5</v>
      </c>
      <c r="C12" s="5">
        <v>3148.5</v>
      </c>
      <c r="D12" s="6">
        <v>1334.1</v>
      </c>
      <c r="E12" s="7">
        <f t="shared" si="2"/>
        <v>44.226752859273986</v>
      </c>
      <c r="F12" s="7">
        <f t="shared" si="0"/>
        <v>42.372558361124341</v>
      </c>
      <c r="G12" s="24">
        <v>1374</v>
      </c>
      <c r="H12" s="7">
        <f t="shared" si="3"/>
        <v>97.096069868995627</v>
      </c>
      <c r="I12" s="7">
        <f t="shared" si="1"/>
        <v>-39.900000000000091</v>
      </c>
    </row>
    <row r="13" spans="1:9" ht="21" customHeight="1">
      <c r="A13" s="19" t="s">
        <v>7</v>
      </c>
      <c r="B13" s="5">
        <v>780.7</v>
      </c>
      <c r="C13" s="5">
        <v>596.1</v>
      </c>
      <c r="D13" s="6">
        <v>537.5</v>
      </c>
      <c r="E13" s="7">
        <f t="shared" si="2"/>
        <v>68.848469322402977</v>
      </c>
      <c r="F13" s="7">
        <f t="shared" si="0"/>
        <v>90.169434658614321</v>
      </c>
      <c r="G13" s="25">
        <v>622.1</v>
      </c>
      <c r="H13" s="7">
        <f t="shared" si="3"/>
        <v>86.400900176820443</v>
      </c>
      <c r="I13" s="7">
        <f t="shared" si="1"/>
        <v>-84.600000000000023</v>
      </c>
    </row>
    <row r="14" spans="1:9" ht="21" customHeight="1">
      <c r="A14" s="19" t="s">
        <v>29</v>
      </c>
      <c r="B14" s="5">
        <v>52.1</v>
      </c>
      <c r="C14" s="5">
        <v>34.299999999999997</v>
      </c>
      <c r="D14" s="6">
        <v>18.8</v>
      </c>
      <c r="E14" s="7">
        <f t="shared" si="2"/>
        <v>36.084452975047988</v>
      </c>
      <c r="F14" s="7">
        <f>(D14/C14)*100</f>
        <v>54.810495626822167</v>
      </c>
      <c r="G14" s="24">
        <v>20.3</v>
      </c>
      <c r="H14" s="7">
        <f t="shared" si="3"/>
        <v>92.610837438423644</v>
      </c>
      <c r="I14" s="7">
        <f t="shared" si="1"/>
        <v>-1.5</v>
      </c>
    </row>
    <row r="15" spans="1:9" ht="21" customHeight="1">
      <c r="A15" s="19" t="s">
        <v>8</v>
      </c>
      <c r="B15" s="5">
        <v>1826.3</v>
      </c>
      <c r="C15" s="5">
        <v>1391.1</v>
      </c>
      <c r="D15" s="6">
        <v>100.7</v>
      </c>
      <c r="E15" s="7">
        <f t="shared" si="2"/>
        <v>5.5138805234627393</v>
      </c>
      <c r="F15" s="7">
        <f t="shared" si="0"/>
        <v>7.2388757098698884</v>
      </c>
      <c r="G15" s="25">
        <v>141.30000000000001</v>
      </c>
      <c r="H15" s="7">
        <f t="shared" si="3"/>
        <v>71.266808209483372</v>
      </c>
      <c r="I15" s="7">
        <f t="shared" si="1"/>
        <v>-40.600000000000009</v>
      </c>
    </row>
    <row r="16" spans="1:9" ht="21" customHeight="1">
      <c r="A16" s="19" t="s">
        <v>9</v>
      </c>
      <c r="B16" s="5">
        <v>2393.1999999999998</v>
      </c>
      <c r="C16" s="5">
        <v>6406.3</v>
      </c>
      <c r="D16" s="6">
        <v>2976.2</v>
      </c>
      <c r="E16" s="7">
        <f t="shared" si="2"/>
        <v>124.3606886177503</v>
      </c>
      <c r="F16" s="7">
        <f t="shared" si="0"/>
        <v>46.457393503270218</v>
      </c>
      <c r="G16" s="24">
        <v>2447.6</v>
      </c>
      <c r="H16" s="7">
        <f t="shared" si="3"/>
        <v>121.59666612191535</v>
      </c>
      <c r="I16" s="7">
        <f t="shared" si="1"/>
        <v>528.59999999999991</v>
      </c>
    </row>
    <row r="17" spans="1:9" ht="21" customHeight="1">
      <c r="A17" s="19" t="s">
        <v>10</v>
      </c>
      <c r="B17" s="5">
        <v>2951.7</v>
      </c>
      <c r="C17" s="5">
        <v>3148.9</v>
      </c>
      <c r="D17" s="6">
        <v>982.8</v>
      </c>
      <c r="E17" s="7">
        <f t="shared" si="2"/>
        <v>33.296066673442425</v>
      </c>
      <c r="F17" s="7">
        <f t="shared" si="0"/>
        <v>31.21089904411064</v>
      </c>
      <c r="G17" s="24">
        <v>1054.7</v>
      </c>
      <c r="H17" s="7">
        <f t="shared" si="3"/>
        <v>93.182895610126096</v>
      </c>
      <c r="I17" s="7">
        <f t="shared" si="1"/>
        <v>-71.900000000000091</v>
      </c>
    </row>
    <row r="18" spans="1:9" ht="21" customHeight="1">
      <c r="A18" s="19" t="s">
        <v>11</v>
      </c>
      <c r="B18" s="5">
        <v>204.3</v>
      </c>
      <c r="C18" s="5">
        <v>161.1</v>
      </c>
      <c r="D18" s="6">
        <v>96</v>
      </c>
      <c r="E18" s="7">
        <f t="shared" si="2"/>
        <v>46.989720998531567</v>
      </c>
      <c r="F18" s="7">
        <f t="shared" si="0"/>
        <v>59.590316573556798</v>
      </c>
      <c r="G18" s="25">
        <v>175.8</v>
      </c>
      <c r="H18" s="7">
        <f t="shared" si="3"/>
        <v>54.607508532423211</v>
      </c>
      <c r="I18" s="7">
        <f t="shared" si="1"/>
        <v>-79.800000000000011</v>
      </c>
    </row>
    <row r="19" spans="1:9" ht="21" customHeight="1">
      <c r="A19" s="4" t="s">
        <v>12</v>
      </c>
      <c r="B19" s="5">
        <v>5.6</v>
      </c>
      <c r="C19" s="5">
        <v>0</v>
      </c>
      <c r="D19" s="6">
        <v>0</v>
      </c>
      <c r="E19" s="7">
        <f t="shared" si="2"/>
        <v>0</v>
      </c>
      <c r="F19" s="7"/>
      <c r="G19" s="25">
        <v>10.3</v>
      </c>
      <c r="H19" s="7"/>
      <c r="I19" s="7">
        <f t="shared" si="1"/>
        <v>-10.3</v>
      </c>
    </row>
    <row r="20" spans="1:9" ht="21" customHeight="1">
      <c r="A20" s="8" t="s">
        <v>13</v>
      </c>
      <c r="B20" s="9">
        <f>SUM(B9:B19)</f>
        <v>46952.599999999991</v>
      </c>
      <c r="C20" s="9">
        <f>SUM(C9:C19)</f>
        <v>54453.3</v>
      </c>
      <c r="D20" s="9">
        <f>SUM(D9:D19)</f>
        <v>29273.5</v>
      </c>
      <c r="E20" s="16">
        <f t="shared" si="2"/>
        <v>62.346920085362697</v>
      </c>
      <c r="F20" s="22">
        <f t="shared" si="0"/>
        <v>53.758909010105903</v>
      </c>
      <c r="G20" s="9">
        <f>SUM(G9:G19)</f>
        <v>24662.599999999995</v>
      </c>
      <c r="H20" s="21">
        <f t="shared" si="3"/>
        <v>118.69592013818497</v>
      </c>
      <c r="I20" s="21">
        <f t="shared" si="1"/>
        <v>4610.9000000000051</v>
      </c>
    </row>
    <row r="21" spans="1:9" ht="21" customHeight="1">
      <c r="A21" s="19" t="s">
        <v>14</v>
      </c>
      <c r="B21" s="5">
        <f>2423.8+23.7</f>
        <v>2447.5</v>
      </c>
      <c r="C21" s="5">
        <v>2328.3000000000002</v>
      </c>
      <c r="D21" s="6">
        <v>746.6</v>
      </c>
      <c r="E21" s="7">
        <f t="shared" si="2"/>
        <v>30.50459652706844</v>
      </c>
      <c r="F21" s="7">
        <f t="shared" si="0"/>
        <v>32.066314478374778</v>
      </c>
      <c r="G21" s="25">
        <f>669.1+21.4</f>
        <v>690.5</v>
      </c>
      <c r="H21" s="7">
        <f t="shared" si="3"/>
        <v>108.12454742939899</v>
      </c>
      <c r="I21" s="7">
        <f t="shared" si="1"/>
        <v>56.100000000000023</v>
      </c>
    </row>
    <row r="22" spans="1:9" ht="21" customHeight="1">
      <c r="A22" s="19" t="s">
        <v>15</v>
      </c>
      <c r="B22" s="5">
        <f>1883.6+69.5+471.3</f>
        <v>2424.4</v>
      </c>
      <c r="C22" s="5">
        <v>2800</v>
      </c>
      <c r="D22" s="6">
        <v>1101.8</v>
      </c>
      <c r="E22" s="7">
        <f t="shared" si="2"/>
        <v>45.446295990760596</v>
      </c>
      <c r="F22" s="7">
        <f t="shared" si="0"/>
        <v>39.349999999999994</v>
      </c>
      <c r="G22" s="25">
        <f>740.6+473.8</f>
        <v>1214.4000000000001</v>
      </c>
      <c r="H22" s="7">
        <f t="shared" si="3"/>
        <v>90.727931488801033</v>
      </c>
      <c r="I22" s="7">
        <f t="shared" si="1"/>
        <v>-112.60000000000014</v>
      </c>
    </row>
    <row r="23" spans="1:9" ht="21" customHeight="1">
      <c r="A23" s="4" t="s">
        <v>16</v>
      </c>
      <c r="B23" s="5"/>
      <c r="C23" s="5"/>
      <c r="D23" s="6"/>
      <c r="E23" s="7" t="e">
        <f t="shared" si="2"/>
        <v>#DIV/0!</v>
      </c>
      <c r="F23" s="7"/>
      <c r="G23" s="24"/>
      <c r="H23" s="7"/>
      <c r="I23" s="7"/>
    </row>
    <row r="24" spans="1:9" ht="21" customHeight="1">
      <c r="A24" s="4" t="s">
        <v>17</v>
      </c>
      <c r="B24" s="5">
        <v>213.7</v>
      </c>
      <c r="C24" s="5">
        <v>1135</v>
      </c>
      <c r="D24" s="6">
        <v>411.3</v>
      </c>
      <c r="E24" s="7">
        <f t="shared" si="2"/>
        <v>192.46607393542351</v>
      </c>
      <c r="F24" s="7">
        <f t="shared" si="0"/>
        <v>36.23788546255507</v>
      </c>
      <c r="G24" s="24">
        <v>273</v>
      </c>
      <c r="H24" s="7">
        <f t="shared" ref="H24:H31" si="4">D24/G24*100</f>
        <v>150.65934065934067</v>
      </c>
      <c r="I24" s="7">
        <f t="shared" ref="I24:I31" si="5">(D24-G24)</f>
        <v>138.30000000000001</v>
      </c>
    </row>
    <row r="25" spans="1:9" ht="21" customHeight="1">
      <c r="A25" s="4" t="s">
        <v>18</v>
      </c>
      <c r="B25" s="5">
        <v>248.3</v>
      </c>
      <c r="C25" s="5">
        <v>52.2</v>
      </c>
      <c r="D25" s="6">
        <v>132.9</v>
      </c>
      <c r="E25" s="7">
        <f t="shared" si="2"/>
        <v>53.523962948046723</v>
      </c>
      <c r="F25" s="7">
        <f t="shared" si="0"/>
        <v>254.59770114942529</v>
      </c>
      <c r="G25" s="24">
        <v>131.9</v>
      </c>
      <c r="H25" s="7">
        <f t="shared" si="4"/>
        <v>100.75815011372251</v>
      </c>
      <c r="I25" s="7">
        <f t="shared" si="5"/>
        <v>1</v>
      </c>
    </row>
    <row r="26" spans="1:9" ht="25.5" customHeight="1">
      <c r="A26" s="23" t="s">
        <v>34</v>
      </c>
      <c r="B26" s="5">
        <v>10262</v>
      </c>
      <c r="C26" s="5">
        <v>11645.6</v>
      </c>
      <c r="D26" s="6">
        <v>7248.3</v>
      </c>
      <c r="E26" s="7">
        <f t="shared" si="2"/>
        <v>70.632430325472612</v>
      </c>
      <c r="F26" s="7">
        <f t="shared" si="0"/>
        <v>62.240674589544554</v>
      </c>
      <c r="G26" s="24">
        <v>6952.3</v>
      </c>
      <c r="H26" s="7">
        <f t="shared" si="4"/>
        <v>104.25758382118148</v>
      </c>
      <c r="I26" s="7">
        <f t="shared" si="5"/>
        <v>296</v>
      </c>
    </row>
    <row r="27" spans="1:9" ht="21" customHeight="1">
      <c r="A27" s="19" t="s">
        <v>19</v>
      </c>
      <c r="B27" s="5">
        <v>440</v>
      </c>
      <c r="C27" s="5">
        <v>395.6</v>
      </c>
      <c r="D27" s="6">
        <v>395.1</v>
      </c>
      <c r="E27" s="7">
        <f t="shared" si="2"/>
        <v>89.795454545454561</v>
      </c>
      <c r="F27" s="7">
        <f t="shared" si="0"/>
        <v>99.873609706774531</v>
      </c>
      <c r="G27" s="24">
        <v>288.2</v>
      </c>
      <c r="H27" s="7">
        <f t="shared" si="4"/>
        <v>137.09229701596115</v>
      </c>
      <c r="I27" s="7">
        <f t="shared" si="5"/>
        <v>106.90000000000003</v>
      </c>
    </row>
    <row r="28" spans="1:9" ht="21" customHeight="1">
      <c r="A28" s="19" t="s">
        <v>20</v>
      </c>
      <c r="B28" s="5">
        <v>85</v>
      </c>
      <c r="C28" s="5">
        <v>43.7</v>
      </c>
      <c r="D28" s="7">
        <v>234.8</v>
      </c>
      <c r="E28" s="7">
        <f t="shared" si="2"/>
        <v>276.23529411764707</v>
      </c>
      <c r="F28" s="7">
        <f t="shared" si="0"/>
        <v>537.29977116704811</v>
      </c>
      <c r="G28" s="25">
        <v>106.4</v>
      </c>
      <c r="H28" s="7">
        <f t="shared" si="4"/>
        <v>220.6766917293233</v>
      </c>
      <c r="I28" s="7">
        <f t="shared" si="5"/>
        <v>128.4</v>
      </c>
    </row>
    <row r="29" spans="1:9" ht="21" customHeight="1">
      <c r="A29" s="4" t="s">
        <v>21</v>
      </c>
      <c r="B29" s="5"/>
      <c r="C29" s="5">
        <f t="shared" ref="C29" si="6">B29</f>
        <v>0</v>
      </c>
      <c r="D29" s="6">
        <v>1.3</v>
      </c>
      <c r="E29" s="7"/>
      <c r="F29" s="7"/>
      <c r="G29" s="24">
        <v>4.2</v>
      </c>
      <c r="H29" s="7">
        <f t="shared" si="4"/>
        <v>30.952380952380953</v>
      </c>
      <c r="I29" s="7">
        <f t="shared" si="5"/>
        <v>-2.9000000000000004</v>
      </c>
    </row>
    <row r="30" spans="1:9" ht="21" customHeight="1">
      <c r="A30" s="19" t="s">
        <v>22</v>
      </c>
      <c r="B30" s="5">
        <v>176.9</v>
      </c>
      <c r="C30" s="5">
        <v>270.3</v>
      </c>
      <c r="D30" s="6">
        <v>145.69999999999999</v>
      </c>
      <c r="E30" s="7">
        <f t="shared" si="2"/>
        <v>82.362916902204631</v>
      </c>
      <c r="F30" s="7">
        <f>(D30/C30)*100</f>
        <v>53.903070662227151</v>
      </c>
      <c r="G30" s="24">
        <f>2+110</f>
        <v>112</v>
      </c>
      <c r="H30" s="7">
        <f t="shared" si="4"/>
        <v>130.08928571428569</v>
      </c>
      <c r="I30" s="7">
        <f t="shared" si="5"/>
        <v>33.699999999999989</v>
      </c>
    </row>
    <row r="31" spans="1:9" ht="21" customHeight="1">
      <c r="A31" s="8" t="s">
        <v>23</v>
      </c>
      <c r="B31" s="9">
        <f>SUM(B21:B30)</f>
        <v>16297.8</v>
      </c>
      <c r="C31" s="9">
        <f>SUM(C21:C30)</f>
        <v>18670.699999999997</v>
      </c>
      <c r="D31" s="9">
        <f>SUM(D21:D30)</f>
        <v>10417.800000000001</v>
      </c>
      <c r="E31" s="16">
        <f t="shared" si="2"/>
        <v>63.921510878768927</v>
      </c>
      <c r="F31" s="22">
        <f>(D31/C31)*100</f>
        <v>55.797586592896906</v>
      </c>
      <c r="G31" s="9">
        <f>SUM(G21:G30)</f>
        <v>9772.9000000000015</v>
      </c>
      <c r="H31" s="21">
        <f t="shared" si="4"/>
        <v>106.59886011317008</v>
      </c>
      <c r="I31" s="21">
        <f t="shared" si="5"/>
        <v>644.89999999999964</v>
      </c>
    </row>
    <row r="32" spans="1:9" s="13" customFormat="1" ht="15" hidden="1" customHeight="1">
      <c r="A32" s="10"/>
      <c r="B32" s="10"/>
      <c r="C32" s="11"/>
      <c r="D32" s="11"/>
      <c r="E32" s="11"/>
      <c r="F32" s="12"/>
      <c r="G32" s="11"/>
      <c r="H32" s="12"/>
      <c r="I32" s="11"/>
    </row>
    <row r="33" spans="1:6" ht="18" customHeight="1">
      <c r="A33" s="14"/>
      <c r="B33" s="2"/>
    </row>
    <row r="34" spans="1:6" ht="15" customHeight="1"/>
    <row r="36" spans="1:6">
      <c r="F36" s="15"/>
    </row>
  </sheetData>
  <mergeCells count="8">
    <mergeCell ref="G1:I1"/>
    <mergeCell ref="H6:I6"/>
    <mergeCell ref="A2:I2"/>
    <mergeCell ref="A3:I3"/>
    <mergeCell ref="A4:I4"/>
    <mergeCell ref="A6:A7"/>
    <mergeCell ref="G6:G7"/>
    <mergeCell ref="B6:F6"/>
  </mergeCells>
  <pageMargins left="0.11811023622047245" right="0.11811023622047245" top="0.78740157480314965" bottom="0.19685039370078741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на1.07.16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2016-09-29T12:25:24Z</cp:lastPrinted>
  <dcterms:created xsi:type="dcterms:W3CDTF">2011-02-03T07:56:58Z</dcterms:created>
  <dcterms:modified xsi:type="dcterms:W3CDTF">2016-09-29T12:25:50Z</dcterms:modified>
</cp:coreProperties>
</file>